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613"/>
  <workbookPr autoCompressPictures="0"/>
  <bookViews>
    <workbookView xWindow="280" yWindow="540" windowWidth="28520" windowHeight="13700"/>
  </bookViews>
  <sheets>
    <sheet name="Arkusz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1" i="1" l="1"/>
  <c r="C21" i="1"/>
  <c r="F20" i="1"/>
  <c r="C20" i="1"/>
  <c r="G12" i="1"/>
  <c r="H11" i="1"/>
  <c r="G11" i="1"/>
  <c r="H10" i="1"/>
  <c r="G10" i="1"/>
  <c r="G9" i="1"/>
  <c r="G8" i="1"/>
  <c r="G7" i="1"/>
  <c r="H6" i="1"/>
  <c r="G6" i="1"/>
  <c r="H4" i="1"/>
  <c r="B3" i="1"/>
  <c r="C25" i="1"/>
  <c r="B2" i="1"/>
  <c r="C24" i="1"/>
  <c r="C9" i="1"/>
  <c r="C8" i="1"/>
  <c r="C11" i="1"/>
  <c r="F25" i="1"/>
  <c r="F24" i="1"/>
</calcChain>
</file>

<file path=xl/sharedStrings.xml><?xml version="1.0" encoding="utf-8"?>
<sst xmlns="http://schemas.openxmlformats.org/spreadsheetml/2006/main" count="46" uniqueCount="43">
  <si>
    <t>M</t>
  </si>
  <si>
    <t>kcal/d</t>
  </si>
  <si>
    <t>K</t>
  </si>
  <si>
    <t>BMI</t>
  </si>
  <si>
    <t>BMR*AF*TF*IF</t>
  </si>
  <si>
    <t>Na</t>
  </si>
  <si>
    <t>1-2 mmol/kg</t>
  </si>
  <si>
    <t>1 mmol/kg</t>
  </si>
  <si>
    <t>Ca</t>
  </si>
  <si>
    <t>0,1 mmol/kg</t>
  </si>
  <si>
    <t>Mg</t>
  </si>
  <si>
    <t>Cl</t>
  </si>
  <si>
    <t>2-4 mmol/kg</t>
  </si>
  <si>
    <t>Pi</t>
  </si>
  <si>
    <t>0,1-0,5 mmol/kg</t>
  </si>
  <si>
    <t>H2O</t>
  </si>
  <si>
    <t>20-25 ml/kg</t>
  </si>
  <si>
    <t>Nx 130-200 kcal/gN</t>
  </si>
  <si>
    <t>IF (illness factor)</t>
  </si>
  <si>
    <t>AF (activity factor)</t>
  </si>
  <si>
    <t>Male BMR</t>
  </si>
  <si>
    <t>Female BMR</t>
  </si>
  <si>
    <t>bedrest</t>
  </si>
  <si>
    <t>moving in a bed</t>
  </si>
  <si>
    <t>surgery (malignancy)</t>
  </si>
  <si>
    <t>TF (temperature factor) (Celcius)</t>
  </si>
  <si>
    <t>Basal Metabolic Rate (BMR) Harris-Benedict</t>
  </si>
  <si>
    <t>Real Energy Need</t>
  </si>
  <si>
    <t>Protein and Nitrogen Need</t>
  </si>
  <si>
    <t>Protein</t>
  </si>
  <si>
    <t>Nitrogen</t>
  </si>
  <si>
    <t>1g N = 6m25 g protein</t>
  </si>
  <si>
    <t>or</t>
  </si>
  <si>
    <t>0,7 g/kg b.w.</t>
  </si>
  <si>
    <t>0,11 g/kg b.w.</t>
  </si>
  <si>
    <t>b.w. body weight</t>
  </si>
  <si>
    <t>Male</t>
  </si>
  <si>
    <t>Female</t>
  </si>
  <si>
    <t>basal</t>
  </si>
  <si>
    <t>elevated</t>
  </si>
  <si>
    <t>weight [kg]</t>
  </si>
  <si>
    <t>height [cm]</t>
  </si>
  <si>
    <t>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</si>
</sst>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</font>
    <font>
      <b/>
      <u/>
      <sz val="10"/>
      <color rgb="FF000000"/>
      <name val="Arial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1" fillId="0" borderId="0" xfId="0" applyFont="1" applyAlignment="1">
      <alignment wrapText="1"/>
    </xf>
    <xf numFmtId="4" fontId="0" fillId="0" borderId="0" xfId="0" applyNumberFormat="1" applyAlignment="1">
      <alignment wrapText="1"/>
    </xf>
    <xf numFmtId="4" fontId="0" fillId="2" borderId="0" xfId="0" applyNumberFormat="1" applyFill="1" applyAlignment="1">
      <alignment wrapText="1"/>
    </xf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workbookViewId="0">
      <selection activeCell="H4" sqref="H4"/>
    </sheetView>
  </sheetViews>
  <sheetFormatPr baseColWidth="10" defaultColWidth="17.1640625" defaultRowHeight="12.75" customHeight="1" x14ac:dyDescent="0"/>
  <cols>
    <col min="1" max="1" width="29.5" customWidth="1"/>
  </cols>
  <sheetData>
    <row r="1" spans="1:8" ht="24">
      <c r="A1" s="5" t="s">
        <v>26</v>
      </c>
      <c r="G1" s="1" t="s">
        <v>40</v>
      </c>
      <c r="H1" s="1">
        <v>0</v>
      </c>
    </row>
    <row r="2" spans="1:8" ht="12">
      <c r="A2" t="s">
        <v>20</v>
      </c>
      <c r="B2">
        <f>((66.4+(13.7*H1))+(5*H2))-(6.7*H3)</f>
        <v>66.400000000000006</v>
      </c>
      <c r="C2" t="s">
        <v>1</v>
      </c>
      <c r="G2" s="1" t="s">
        <v>41</v>
      </c>
      <c r="H2" s="1">
        <v>0</v>
      </c>
    </row>
    <row r="3" spans="1:8" ht="12">
      <c r="A3" t="s">
        <v>21</v>
      </c>
      <c r="B3">
        <f>((665.1+(9.6*H1))+(1.5*H2))-(4.7*H3)</f>
        <v>665.1</v>
      </c>
      <c r="C3" t="s">
        <v>1</v>
      </c>
      <c r="G3" s="1" t="s">
        <v>42</v>
      </c>
      <c r="H3" s="1">
        <v>0</v>
      </c>
    </row>
    <row r="4" spans="1:8" ht="12">
      <c r="G4" s="1" t="s">
        <v>3</v>
      </c>
      <c r="H4" s="4" t="e">
        <f>H1/((H2*0.01)^2)</f>
        <v>#DIV/0!</v>
      </c>
    </row>
    <row r="6" spans="1:8" ht="12">
      <c r="A6" s="5" t="s">
        <v>27</v>
      </c>
      <c r="C6" s="5" t="s">
        <v>4</v>
      </c>
      <c r="E6" t="s">
        <v>5</v>
      </c>
      <c r="F6" t="s">
        <v>6</v>
      </c>
      <c r="G6">
        <f>H1</f>
        <v>0</v>
      </c>
      <c r="H6">
        <f>2*H1</f>
        <v>0</v>
      </c>
    </row>
    <row r="7" spans="1:8" ht="12">
      <c r="A7" t="s">
        <v>19</v>
      </c>
      <c r="E7" t="s">
        <v>2</v>
      </c>
      <c r="F7" t="s">
        <v>7</v>
      </c>
      <c r="G7">
        <f>H1</f>
        <v>0</v>
      </c>
    </row>
    <row r="8" spans="1:8" ht="12">
      <c r="A8" t="s">
        <v>22</v>
      </c>
      <c r="B8">
        <v>1.2</v>
      </c>
      <c r="C8">
        <f>B3*B8</f>
        <v>798.12</v>
      </c>
      <c r="E8" t="s">
        <v>8</v>
      </c>
      <c r="F8" t="s">
        <v>9</v>
      </c>
      <c r="G8">
        <f>0.1*H1</f>
        <v>0</v>
      </c>
    </row>
    <row r="9" spans="1:8" ht="12">
      <c r="A9" t="s">
        <v>23</v>
      </c>
      <c r="B9">
        <v>1.25</v>
      </c>
      <c r="C9">
        <f>B3*B9</f>
        <v>831.375</v>
      </c>
      <c r="E9" t="s">
        <v>10</v>
      </c>
      <c r="F9" t="s">
        <v>9</v>
      </c>
      <c r="G9">
        <f>0.1*H1</f>
        <v>0</v>
      </c>
    </row>
    <row r="10" spans="1:8" ht="12">
      <c r="A10" t="s">
        <v>18</v>
      </c>
      <c r="E10" t="s">
        <v>11</v>
      </c>
      <c r="F10" t="s">
        <v>12</v>
      </c>
      <c r="G10">
        <f>2*H1</f>
        <v>0</v>
      </c>
      <c r="H10">
        <f>4*H1</f>
        <v>0</v>
      </c>
    </row>
    <row r="11" spans="1:8" ht="12">
      <c r="A11" t="s">
        <v>24</v>
      </c>
      <c r="B11">
        <v>1.1000000000000001</v>
      </c>
      <c r="C11" s="2">
        <f>(B3*B11)*1.2</f>
        <v>877.93200000000013</v>
      </c>
      <c r="E11" t="s">
        <v>13</v>
      </c>
      <c r="F11" t="s">
        <v>14</v>
      </c>
      <c r="G11">
        <f>0.1*H1</f>
        <v>0</v>
      </c>
      <c r="H11">
        <f>0.5*H1</f>
        <v>0</v>
      </c>
    </row>
    <row r="12" spans="1:8" ht="12">
      <c r="A12" t="s">
        <v>25</v>
      </c>
      <c r="E12" t="s">
        <v>15</v>
      </c>
      <c r="F12" t="s">
        <v>16</v>
      </c>
      <c r="G12">
        <f>20*H1</f>
        <v>0</v>
      </c>
    </row>
    <row r="13" spans="1:8" ht="12">
      <c r="A13">
        <v>38</v>
      </c>
      <c r="B13">
        <v>1.1000000000000001</v>
      </c>
    </row>
    <row r="14" spans="1:8" ht="12">
      <c r="A14">
        <v>39</v>
      </c>
      <c r="B14">
        <v>1.2</v>
      </c>
    </row>
    <row r="15" spans="1:8" ht="12">
      <c r="A15">
        <v>40</v>
      </c>
      <c r="B15">
        <v>1.3</v>
      </c>
    </row>
    <row r="18" spans="1:6" ht="12">
      <c r="A18" s="5" t="s">
        <v>28</v>
      </c>
    </row>
    <row r="19" spans="1:6" ht="12">
      <c r="B19" t="s">
        <v>38</v>
      </c>
      <c r="E19" t="s">
        <v>39</v>
      </c>
    </row>
    <row r="20" spans="1:6" ht="12">
      <c r="A20" t="s">
        <v>29</v>
      </c>
      <c r="B20" t="s">
        <v>33</v>
      </c>
      <c r="C20">
        <f>0.7*H1</f>
        <v>0</v>
      </c>
      <c r="E20">
        <v>1.5</v>
      </c>
      <c r="F20" s="2">
        <f>1.5*H1</f>
        <v>0</v>
      </c>
    </row>
    <row r="21" spans="1:6" ht="12">
      <c r="A21" t="s">
        <v>30</v>
      </c>
      <c r="B21" t="s">
        <v>34</v>
      </c>
      <c r="C21">
        <f>0.11*H1</f>
        <v>0</v>
      </c>
      <c r="E21">
        <v>0.24</v>
      </c>
      <c r="F21" s="2">
        <f>0.24*H1</f>
        <v>0</v>
      </c>
    </row>
    <row r="22" spans="1:6" ht="12">
      <c r="A22" t="s">
        <v>31</v>
      </c>
    </row>
    <row r="23" spans="1:6" ht="12">
      <c r="A23" t="s">
        <v>32</v>
      </c>
    </row>
    <row r="24" spans="1:6" ht="12">
      <c r="A24" t="s">
        <v>17</v>
      </c>
      <c r="B24" t="s">
        <v>0</v>
      </c>
      <c r="C24" s="3">
        <f>B2/200</f>
        <v>0.33200000000000002</v>
      </c>
      <c r="E24" t="s">
        <v>36</v>
      </c>
      <c r="F24" s="3">
        <f>B2/130</f>
        <v>0.51076923076923086</v>
      </c>
    </row>
    <row r="25" spans="1:6" ht="12">
      <c r="B25" t="s">
        <v>2</v>
      </c>
      <c r="C25" s="3">
        <f>B3/200</f>
        <v>3.3254999999999999</v>
      </c>
      <c r="E25" t="s">
        <v>37</v>
      </c>
      <c r="F25" s="3">
        <f>B3/130</f>
        <v>5.1161538461538463</v>
      </c>
    </row>
    <row r="27" spans="1:6" ht="12.75" customHeight="1">
      <c r="B27" t="s">
        <v>35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stukan</dc:creator>
  <cp:lastModifiedBy>Karol Ratajczak</cp:lastModifiedBy>
  <dcterms:created xsi:type="dcterms:W3CDTF">2014-11-08T14:45:45Z</dcterms:created>
  <dcterms:modified xsi:type="dcterms:W3CDTF">2014-11-11T22:38:27Z</dcterms:modified>
</cp:coreProperties>
</file>